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fgel\Downloads\"/>
    </mc:Choice>
  </mc:AlternateContent>
  <xr:revisionPtr revIDLastSave="0" documentId="13_ncr:1_{2D70041C-013C-4B0B-94C1-A9A828A1A2E9}" xr6:coauthVersionLast="47" xr6:coauthVersionMax="47" xr10:uidLastSave="{00000000-0000-0000-0000-000000000000}"/>
  <bookViews>
    <workbookView xWindow="2985" yWindow="480" windowWidth="22155" windowHeight="18285" xr2:uid="{5E06B37D-4396-4D5A-8B2E-7897443454CD}"/>
  </bookViews>
  <sheets>
    <sheet name="AEX composition sheeet" sheetId="2" r:id="rId1"/>
  </sheets>
  <definedNames>
    <definedName name="_xlnm.Print_Area">#REF!</definedName>
    <definedName name="AFDRUKBEREIK_MI">#REF!</definedName>
    <definedName name="afdrukbereik1">#REF!</definedName>
    <definedName name="erik">#REF!</definedName>
    <definedName name="mijn_print">#REF!</definedName>
    <definedName name="PRINT_AREA_MI">#REF!</definedName>
    <definedName name="test" localSheetId="0">#REF!</definedName>
    <definedName name="tes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" i="2" l="1"/>
  <c r="N10" i="2" s="1"/>
  <c r="D8" i="2"/>
  <c r="K8" i="2"/>
  <c r="E8" i="2"/>
  <c r="E27" i="2" s="1"/>
  <c r="F27" i="2" s="1"/>
  <c r="J27" i="2" s="1"/>
  <c r="K27" i="2" s="1"/>
  <c r="N36" i="2"/>
  <c r="N32" i="2"/>
  <c r="N40" i="2"/>
  <c r="N39" i="2"/>
  <c r="N38" i="2"/>
  <c r="N35" i="2"/>
  <c r="N37" i="2"/>
  <c r="N33" i="2"/>
  <c r="N34" i="2"/>
  <c r="N27" i="2"/>
  <c r="N30" i="2"/>
  <c r="N28" i="2"/>
  <c r="N31" i="2"/>
  <c r="N25" i="2"/>
  <c r="N29" i="2"/>
  <c r="N23" i="2"/>
  <c r="N24" i="2"/>
  <c r="N26" i="2"/>
  <c r="N22" i="2"/>
  <c r="N20" i="2"/>
  <c r="N21" i="2"/>
  <c r="N19" i="2"/>
  <c r="N16" i="2"/>
  <c r="N18" i="2"/>
  <c r="N17" i="2"/>
  <c r="E17" i="2" l="1"/>
  <c r="E30" i="2"/>
  <c r="F30" i="2" s="1"/>
  <c r="J30" i="2" s="1"/>
  <c r="K30" i="2" s="1"/>
  <c r="E23" i="2"/>
  <c r="F23" i="2" s="1"/>
  <c r="J23" i="2" s="1"/>
  <c r="K23" i="2" s="1"/>
  <c r="E39" i="2"/>
  <c r="F39" i="2" s="1"/>
  <c r="J39" i="2" s="1"/>
  <c r="K39" i="2" s="1"/>
  <c r="E31" i="2"/>
  <c r="F31" i="2" s="1"/>
  <c r="J31" i="2" s="1"/>
  <c r="K31" i="2" s="1"/>
  <c r="E20" i="2"/>
  <c r="F20" i="2" s="1"/>
  <c r="J20" i="2" s="1"/>
  <c r="K20" i="2" s="1"/>
  <c r="E32" i="2"/>
  <c r="F32" i="2" s="1"/>
  <c r="J32" i="2" s="1"/>
  <c r="K32" i="2" s="1"/>
  <c r="E37" i="2"/>
  <c r="F37" i="2" s="1"/>
  <c r="J37" i="2" s="1"/>
  <c r="K37" i="2" s="1"/>
  <c r="E16" i="2"/>
  <c r="E40" i="2"/>
  <c r="F40" i="2" s="1"/>
  <c r="J40" i="2" s="1"/>
  <c r="K40" i="2" s="1"/>
  <c r="E22" i="2"/>
  <c r="F22" i="2" s="1"/>
  <c r="J22" i="2" s="1"/>
  <c r="K22" i="2" s="1"/>
  <c r="E36" i="2"/>
  <c r="F36" i="2" s="1"/>
  <c r="J36" i="2" s="1"/>
  <c r="K36" i="2" s="1"/>
  <c r="E24" i="2"/>
  <c r="F24" i="2" s="1"/>
  <c r="J24" i="2" s="1"/>
  <c r="K24" i="2" s="1"/>
  <c r="E29" i="2"/>
  <c r="F29" i="2" s="1"/>
  <c r="J29" i="2" s="1"/>
  <c r="K29" i="2" s="1"/>
  <c r="E35" i="2"/>
  <c r="F35" i="2" s="1"/>
  <c r="J35" i="2" s="1"/>
  <c r="K35" i="2" s="1"/>
  <c r="E19" i="2"/>
  <c r="F19" i="2" s="1"/>
  <c r="J19" i="2" s="1"/>
  <c r="K19" i="2" s="1"/>
  <c r="E34" i="2"/>
  <c r="F34" i="2" s="1"/>
  <c r="J34" i="2" s="1"/>
  <c r="K34" i="2" s="1"/>
  <c r="E28" i="2"/>
  <c r="F28" i="2" s="1"/>
  <c r="J28" i="2" s="1"/>
  <c r="K28" i="2" s="1"/>
  <c r="E26" i="2"/>
  <c r="F26" i="2" s="1"/>
  <c r="J26" i="2" s="1"/>
  <c r="K26" i="2" s="1"/>
  <c r="E21" i="2"/>
  <c r="F21" i="2" s="1"/>
  <c r="J21" i="2" s="1"/>
  <c r="K21" i="2" s="1"/>
  <c r="E18" i="2"/>
  <c r="F18" i="2" s="1"/>
  <c r="J18" i="2" s="1"/>
  <c r="K18" i="2" s="1"/>
  <c r="E25" i="2"/>
  <c r="F25" i="2" s="1"/>
  <c r="J25" i="2" s="1"/>
  <c r="K25" i="2" s="1"/>
  <c r="E33" i="2"/>
  <c r="F33" i="2" s="1"/>
  <c r="J33" i="2" s="1"/>
  <c r="K33" i="2" s="1"/>
  <c r="E38" i="2"/>
  <c r="F38" i="2" s="1"/>
  <c r="J38" i="2" s="1"/>
  <c r="K38" i="2" s="1"/>
  <c r="F16" i="2" l="1"/>
  <c r="J16" i="2" s="1"/>
  <c r="K16" i="2" s="1"/>
  <c r="E44" i="2"/>
  <c r="F17" i="2"/>
  <c r="J17" i="2" s="1"/>
  <c r="K17" i="2" s="1"/>
  <c r="E45" i="2" l="1"/>
  <c r="E46" i="2" s="1"/>
  <c r="K44" i="2"/>
  <c r="K45" i="2" l="1"/>
  <c r="K46" i="2" s="1"/>
  <c r="L27" i="2"/>
  <c r="O27" i="2" s="1"/>
  <c r="L24" i="2"/>
  <c r="O24" i="2" s="1"/>
  <c r="L38" i="2"/>
  <c r="O38" i="2" s="1"/>
  <c r="L40" i="2"/>
  <c r="O40" i="2" s="1"/>
  <c r="L18" i="2"/>
  <c r="O18" i="2" s="1"/>
  <c r="L26" i="2"/>
  <c r="O26" i="2" s="1"/>
  <c r="L35" i="2"/>
  <c r="O35" i="2" s="1"/>
  <c r="L22" i="2"/>
  <c r="O22" i="2" s="1"/>
  <c r="L19" i="2"/>
  <c r="O19" i="2" s="1"/>
  <c r="L25" i="2"/>
  <c r="O25" i="2" s="1"/>
  <c r="L20" i="2"/>
  <c r="O20" i="2" s="1"/>
  <c r="L36" i="2"/>
  <c r="O36" i="2" s="1"/>
  <c r="L28" i="2"/>
  <c r="O28" i="2" s="1"/>
  <c r="L29" i="2"/>
  <c r="O29" i="2" s="1"/>
  <c r="L37" i="2"/>
  <c r="O37" i="2" s="1"/>
  <c r="L34" i="2"/>
  <c r="O34" i="2" s="1"/>
  <c r="L30" i="2"/>
  <c r="O30" i="2" s="1"/>
  <c r="L32" i="2"/>
  <c r="O32" i="2" s="1"/>
  <c r="L31" i="2"/>
  <c r="O31" i="2" s="1"/>
  <c r="L33" i="2"/>
  <c r="O33" i="2" s="1"/>
  <c r="L39" i="2"/>
  <c r="O39" i="2" s="1"/>
  <c r="L23" i="2"/>
  <c r="O23" i="2" s="1"/>
  <c r="L21" i="2"/>
  <c r="O21" i="2" s="1"/>
  <c r="L16" i="2"/>
  <c r="O16" i="2" s="1"/>
  <c r="L17" i="2"/>
  <c r="O17" i="2" s="1"/>
  <c r="O44" i="2" l="1"/>
  <c r="L8" i="2"/>
</calcChain>
</file>

<file path=xl/sharedStrings.xml><?xml version="1.0" encoding="utf-8"?>
<sst xmlns="http://schemas.openxmlformats.org/spreadsheetml/2006/main" count="102" uniqueCount="60">
  <si>
    <t>UNILEVER</t>
  </si>
  <si>
    <t>RELX</t>
  </si>
  <si>
    <t>PROSUS</t>
  </si>
  <si>
    <t>ING</t>
  </si>
  <si>
    <t>ADYEN</t>
  </si>
  <si>
    <t>WOLTERS KLUWER</t>
  </si>
  <si>
    <t>PHILIPS</t>
  </si>
  <si>
    <t>ASM INTERNATIONAL</t>
  </si>
  <si>
    <t>AEGON</t>
  </si>
  <si>
    <t>IMCD</t>
  </si>
  <si>
    <t>BE SEMICONDUCTOR</t>
  </si>
  <si>
    <t>WEIGHT DATA EURONEXT</t>
  </si>
  <si>
    <t>https://live.euronext.com/sites/default/files/documentation/index-composition/AEX_Index_Composition.pdf</t>
  </si>
  <si>
    <t>WEIGHT DATA 31 DEC 2023 FROM EURONEXT:</t>
  </si>
  <si>
    <t>stock price</t>
  </si>
  <si>
    <t>nb of shares</t>
  </si>
  <si>
    <t>WEIGHT</t>
  </si>
  <si>
    <t>ACTUAL ON:</t>
  </si>
  <si>
    <t>with 31/12/2023</t>
  </si>
  <si>
    <t>computed</t>
  </si>
  <si>
    <t>weight</t>
  </si>
  <si>
    <t>DATE</t>
  </si>
  <si>
    <t>value in basket</t>
  </si>
  <si>
    <t>BASKET VALUE</t>
  </si>
  <si>
    <t>AEX INDEX</t>
  </si>
  <si>
    <t>COMPUTATIONS:</t>
  </si>
  <si>
    <t>IN PERCENTAGE:</t>
  </si>
  <si>
    <t>basket value:</t>
  </si>
  <si>
    <t>(basket val=100*AEX)</t>
  </si>
  <si>
    <t>ASML HOLDING</t>
  </si>
  <si>
    <t>SHELL PLC</t>
  </si>
  <si>
    <t>DSM FIRMENICH AG</t>
  </si>
  <si>
    <t>AHOLD DEL</t>
  </si>
  <si>
    <t>HEINEKEN</t>
  </si>
  <si>
    <t>ARCELORMITTAL SA</t>
  </si>
  <si>
    <t>UMG</t>
  </si>
  <si>
    <t>AKZO NOBEL</t>
  </si>
  <si>
    <t>NN GROUP</t>
  </si>
  <si>
    <t>KPN KON</t>
  </si>
  <si>
    <t>ASR NEDERLAND</t>
  </si>
  <si>
    <t>RANDSTAD NV</t>
  </si>
  <si>
    <t>ABN AMRO BANK N.V.</t>
  </si>
  <si>
    <t>EXOR NV</t>
  </si>
  <si>
    <t>PHILIPS KON</t>
  </si>
  <si>
    <t>input</t>
  </si>
  <si>
    <t>output</t>
  </si>
  <si>
    <t>input actual</t>
  </si>
  <si>
    <t>input dec2023</t>
  </si>
  <si>
    <t>output actual</t>
  </si>
  <si>
    <t>new weights</t>
  </si>
  <si>
    <t>ERROR AEX BASKET COMPUTED:</t>
  </si>
  <si>
    <t>weight diff</t>
  </si>
  <si>
    <t>weight diff:</t>
  </si>
  <si>
    <t>AEX index diff</t>
  </si>
  <si>
    <t>stock price diff perc</t>
  </si>
  <si>
    <t>AEX index diff perc</t>
  </si>
  <si>
    <t>difference with 31/12/2023</t>
  </si>
  <si>
    <t>ERROR:</t>
  </si>
  <si>
    <t>Copyright 2024 bofemm@gmail.com</t>
  </si>
  <si>
    <r>
      <t xml:space="preserve">AEX Index composition sheet to compute new actual AEX basket composition and weight values. </t>
    </r>
    <r>
      <rPr>
        <b/>
        <sz val="12"/>
        <color rgb="FFFF0000"/>
        <rFont val="Arial"/>
        <family val="2"/>
      </rPr>
      <t>Only yellow fields can be used for actual inputs.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</si>
</sst>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_)"/>
    <numFmt numFmtId="165" formatCode="[$]dd/mm/yyyy;@" x16r2:formatCode16="[$-en-NL,1]dd/mm/yyyy;@"/>
    <numFmt numFmtId="166" formatCode="0.0%"/>
  </numFmts>
  <fonts count="8" x14ac:knownFonts="1">
    <font>
      <sz val="11"/>
      <color theme="1"/>
      <name val="Aptos Narrow"/>
      <family val="2"/>
      <scheme val="minor"/>
    </font>
    <font>
      <sz val="10"/>
      <name val="Courier"/>
      <family val="3"/>
    </font>
    <font>
      <sz val="8"/>
      <name val="Arial"/>
      <family val="2"/>
    </font>
    <font>
      <b/>
      <sz val="8"/>
      <name val="Arial"/>
      <family val="2"/>
    </font>
    <font>
      <u/>
      <sz val="11"/>
      <color theme="10"/>
      <name val="Aptos Narrow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164" fontId="1" fillId="0" borderId="0"/>
    <xf numFmtId="0" fontId="4" fillId="0" borderId="0" applyNumberFormat="0" applyFill="0" applyBorder="0" applyAlignment="0" applyProtection="0"/>
  </cellStyleXfs>
  <cellXfs count="50">
    <xf numFmtId="0" fontId="0" fillId="0" borderId="0" xfId="0"/>
    <xf numFmtId="164" fontId="3" fillId="0" borderId="1" xfId="1" applyFont="1" applyBorder="1" applyAlignment="1">
      <alignment horizontal="left"/>
    </xf>
    <xf numFmtId="164" fontId="2" fillId="0" borderId="2" xfId="1" applyFont="1" applyBorder="1"/>
    <xf numFmtId="164" fontId="2" fillId="0" borderId="3" xfId="1" applyFont="1" applyBorder="1"/>
    <xf numFmtId="164" fontId="3" fillId="0" borderId="4" xfId="1" applyFont="1" applyBorder="1" applyAlignment="1">
      <alignment horizontal="right"/>
    </xf>
    <xf numFmtId="2" fontId="3" fillId="0" borderId="0" xfId="1" applyNumberFormat="1" applyFont="1" applyAlignment="1">
      <alignment horizontal="right"/>
    </xf>
    <xf numFmtId="10" fontId="3" fillId="0" borderId="0" xfId="1" applyNumberFormat="1" applyFont="1" applyAlignment="1">
      <alignment horizontal="right"/>
    </xf>
    <xf numFmtId="164" fontId="3" fillId="0" borderId="0" xfId="1" applyFont="1" applyAlignment="1">
      <alignment horizontal="right"/>
    </xf>
    <xf numFmtId="2" fontId="3" fillId="0" borderId="5" xfId="1" applyNumberFormat="1" applyFont="1" applyBorder="1"/>
    <xf numFmtId="165" fontId="3" fillId="0" borderId="4" xfId="1" applyNumberFormat="1" applyFont="1" applyBorder="1"/>
    <xf numFmtId="2" fontId="3" fillId="0" borderId="0" xfId="1" applyNumberFormat="1" applyFont="1"/>
    <xf numFmtId="166" fontId="3" fillId="0" borderId="0" xfId="1" applyNumberFormat="1" applyFont="1"/>
    <xf numFmtId="1" fontId="3" fillId="0" borderId="0" xfId="1" applyNumberFormat="1" applyFont="1"/>
    <xf numFmtId="2" fontId="3" fillId="0" borderId="5" xfId="1" applyNumberFormat="1" applyFont="1" applyBorder="1" applyAlignment="1">
      <alignment horizontal="right"/>
    </xf>
    <xf numFmtId="164" fontId="2" fillId="0" borderId="4" xfId="1" applyFont="1" applyBorder="1"/>
    <xf numFmtId="164" fontId="2" fillId="0" borderId="0" xfId="1" applyFont="1"/>
    <xf numFmtId="164" fontId="2" fillId="0" borderId="5" xfId="1" applyFont="1" applyBorder="1"/>
    <xf numFmtId="164" fontId="3" fillId="0" borderId="0" xfId="1" applyFont="1"/>
    <xf numFmtId="2" fontId="2" fillId="0" borderId="0" xfId="1" applyNumberFormat="1" applyFont="1"/>
    <xf numFmtId="10" fontId="3" fillId="0" borderId="0" xfId="1" applyNumberFormat="1" applyFont="1"/>
    <xf numFmtId="10" fontId="2" fillId="0" borderId="0" xfId="1" applyNumberFormat="1" applyFont="1"/>
    <xf numFmtId="164" fontId="2" fillId="0" borderId="1" xfId="1" applyFont="1" applyBorder="1"/>
    <xf numFmtId="10" fontId="2" fillId="0" borderId="2" xfId="1" applyNumberFormat="1" applyFont="1" applyBorder="1"/>
    <xf numFmtId="164" fontId="3" fillId="0" borderId="4" xfId="1" applyFont="1" applyBorder="1"/>
    <xf numFmtId="1" fontId="3" fillId="0" borderId="0" xfId="1" applyNumberFormat="1" applyFont="1" applyAlignment="1">
      <alignment horizontal="right"/>
    </xf>
    <xf numFmtId="1" fontId="2" fillId="0" borderId="0" xfId="1" applyNumberFormat="1" applyFont="1"/>
    <xf numFmtId="2" fontId="2" fillId="0" borderId="5" xfId="1" applyNumberFormat="1" applyFont="1" applyBorder="1"/>
    <xf numFmtId="164" fontId="2" fillId="0" borderId="6" xfId="1" applyFont="1" applyBorder="1"/>
    <xf numFmtId="2" fontId="2" fillId="0" borderId="7" xfId="1" applyNumberFormat="1" applyFont="1" applyBorder="1"/>
    <xf numFmtId="10" fontId="3" fillId="0" borderId="7" xfId="1" applyNumberFormat="1" applyFont="1" applyBorder="1"/>
    <xf numFmtId="2" fontId="2" fillId="0" borderId="8" xfId="1" applyNumberFormat="1" applyFont="1" applyBorder="1"/>
    <xf numFmtId="164" fontId="3" fillId="0" borderId="1" xfId="1" applyFont="1" applyBorder="1" applyAlignment="1">
      <alignment horizontal="right"/>
    </xf>
    <xf numFmtId="10" fontId="3" fillId="0" borderId="5" xfId="1" applyNumberFormat="1" applyFont="1" applyBorder="1" applyAlignment="1">
      <alignment horizontal="right"/>
    </xf>
    <xf numFmtId="10" fontId="3" fillId="0" borderId="5" xfId="1" applyNumberFormat="1" applyFont="1" applyBorder="1"/>
    <xf numFmtId="1" fontId="2" fillId="0" borderId="4" xfId="1" applyNumberFormat="1" applyFont="1" applyBorder="1"/>
    <xf numFmtId="164" fontId="2" fillId="0" borderId="7" xfId="1" applyFont="1" applyBorder="1"/>
    <xf numFmtId="164" fontId="2" fillId="0" borderId="8" xfId="1" applyFont="1" applyBorder="1"/>
    <xf numFmtId="10" fontId="2" fillId="0" borderId="5" xfId="1" applyNumberFormat="1" applyFont="1" applyBorder="1"/>
    <xf numFmtId="10" fontId="3" fillId="0" borderId="4" xfId="1" applyNumberFormat="1" applyFont="1" applyBorder="1"/>
    <xf numFmtId="164" fontId="3" fillId="0" borderId="5" xfId="1" applyFont="1" applyBorder="1" applyAlignment="1">
      <alignment horizontal="right"/>
    </xf>
    <xf numFmtId="164" fontId="3" fillId="0" borderId="5" xfId="1" applyFont="1" applyBorder="1"/>
    <xf numFmtId="10" fontId="2" fillId="0" borderId="4" xfId="1" applyNumberFormat="1" applyFont="1" applyBorder="1"/>
    <xf numFmtId="2" fontId="2" fillId="0" borderId="4" xfId="1" applyNumberFormat="1" applyFont="1" applyBorder="1"/>
    <xf numFmtId="10" fontId="3" fillId="0" borderId="4" xfId="1" applyNumberFormat="1" applyFont="1" applyBorder="1" applyAlignment="1">
      <alignment horizontal="right"/>
    </xf>
    <xf numFmtId="165" fontId="3" fillId="2" borderId="4" xfId="1" applyNumberFormat="1" applyFont="1" applyFill="1" applyBorder="1" applyProtection="1">
      <protection locked="0"/>
    </xf>
    <xf numFmtId="164" fontId="3" fillId="2" borderId="0" xfId="1" applyFont="1" applyFill="1" applyProtection="1">
      <protection locked="0"/>
    </xf>
    <xf numFmtId="164" fontId="2" fillId="2" borderId="0" xfId="1" applyFont="1" applyFill="1" applyProtection="1">
      <protection locked="0"/>
    </xf>
    <xf numFmtId="164" fontId="5" fillId="0" borderId="0" xfId="1" applyFont="1"/>
    <xf numFmtId="164" fontId="6" fillId="0" borderId="0" xfId="1" applyFont="1"/>
    <xf numFmtId="164" fontId="4" fillId="0" borderId="0" xfId="2" applyNumberFormat="1" applyProtection="1"/>
  </cellXfs>
  <cellStyles count="3">
    <cellStyle name="Hyperlink" xfId="2" builtinId="8"/>
    <cellStyle name="Standaard" xfId="0" builtinId="0"/>
    <cellStyle name="Standaard 2 4" xfId="1" xr:uid="{3D60C221-A369-4EB8-B113-D0BECA69BF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live.euronext.com/sites/default/files/documentation/index-composition/AEX_Index_Composit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0495B-76FA-4941-BC5C-1546B95C0156}">
  <sheetPr codeName="Blad10">
    <tabColor rgb="FFFFFF00"/>
  </sheetPr>
  <dimension ref="A2:O49"/>
  <sheetViews>
    <sheetView tabSelected="1" zoomScaleNormal="100" workbookViewId="0"/>
  </sheetViews>
  <sheetFormatPr defaultColWidth="10.28515625" defaultRowHeight="15" x14ac:dyDescent="0.25"/>
  <cols>
    <col min="1" max="1" width="5.140625" style="25" customWidth="1"/>
    <col min="2" max="2" width="17.5703125" style="15" customWidth="1"/>
    <col min="3" max="3" width="11" style="15" customWidth="1"/>
    <col min="4" max="4" width="14" style="15" customWidth="1"/>
    <col min="5" max="5" width="14.85546875" style="20" customWidth="1"/>
    <col min="6" max="6" width="11.85546875" style="15" customWidth="1"/>
    <col min="8" max="8" width="16" style="15" customWidth="1"/>
    <col min="9" max="9" width="10.5703125" style="18" customWidth="1"/>
    <col min="10" max="10" width="14.28515625" style="15" customWidth="1"/>
    <col min="11" max="11" width="12.85546875" style="15" customWidth="1"/>
    <col min="12" max="12" width="12.28515625" style="20" customWidth="1"/>
    <col min="13" max="13" width="8.28515625" style="15" customWidth="1"/>
    <col min="14" max="14" width="21" style="18" customWidth="1"/>
    <col min="15" max="15" width="12.5703125" style="15" customWidth="1"/>
    <col min="16" max="16384" width="10.28515625" style="15"/>
  </cols>
  <sheetData>
    <row r="2" spans="2:15" ht="18" x14ac:dyDescent="0.25">
      <c r="B2" s="47" t="s">
        <v>58</v>
      </c>
    </row>
    <row r="3" spans="2:15" ht="18" x14ac:dyDescent="0.25">
      <c r="B3" s="47"/>
    </row>
    <row r="4" spans="2:15" ht="15.75" x14ac:dyDescent="0.25">
      <c r="B4" s="48" t="s">
        <v>59</v>
      </c>
    </row>
    <row r="5" spans="2:15" ht="15.75" thickBot="1" x14ac:dyDescent="0.3"/>
    <row r="6" spans="2:15" ht="15.75" thickTop="1" x14ac:dyDescent="0.25">
      <c r="B6" s="1" t="s">
        <v>11</v>
      </c>
      <c r="C6" s="2"/>
      <c r="D6" s="2"/>
      <c r="E6" s="2"/>
      <c r="F6" s="3"/>
      <c r="H6" s="31" t="s">
        <v>17</v>
      </c>
      <c r="I6" s="2"/>
      <c r="J6" s="2"/>
      <c r="K6" s="2"/>
      <c r="L6" s="3"/>
      <c r="M6" s="20"/>
      <c r="N6" s="31" t="s">
        <v>56</v>
      </c>
      <c r="O6" s="3"/>
    </row>
    <row r="7" spans="2:15" x14ac:dyDescent="0.25">
      <c r="B7" s="4" t="s">
        <v>21</v>
      </c>
      <c r="C7" s="5" t="s">
        <v>24</v>
      </c>
      <c r="D7" s="6" t="s">
        <v>16</v>
      </c>
      <c r="E7" s="7" t="s">
        <v>23</v>
      </c>
      <c r="F7" s="8"/>
      <c r="H7" s="4" t="s">
        <v>21</v>
      </c>
      <c r="I7" s="5" t="s">
        <v>24</v>
      </c>
      <c r="K7" s="7" t="s">
        <v>23</v>
      </c>
      <c r="L7" s="32" t="s">
        <v>16</v>
      </c>
      <c r="M7" s="20"/>
      <c r="N7" s="4" t="s">
        <v>53</v>
      </c>
      <c r="O7" s="16"/>
    </row>
    <row r="8" spans="2:15" x14ac:dyDescent="0.25">
      <c r="B8" s="9">
        <v>45291</v>
      </c>
      <c r="C8" s="10">
        <v>786.82</v>
      </c>
      <c r="D8" s="11">
        <f>SUM(D16:D40)</f>
        <v>0.99979999999999991</v>
      </c>
      <c r="E8" s="12">
        <f>C8*100</f>
        <v>78682</v>
      </c>
      <c r="F8" s="13"/>
      <c r="H8" s="44">
        <v>45385</v>
      </c>
      <c r="I8" s="45">
        <v>885.36</v>
      </c>
      <c r="J8" s="5"/>
      <c r="K8" s="12">
        <f>I8*100</f>
        <v>88536</v>
      </c>
      <c r="L8" s="33">
        <f>SUM(L16:L40)</f>
        <v>1</v>
      </c>
      <c r="M8" s="20"/>
      <c r="N8" s="23">
        <f>I8-C8</f>
        <v>98.539999999999964</v>
      </c>
      <c r="O8" s="16"/>
    </row>
    <row r="9" spans="2:15" ht="11.25" x14ac:dyDescent="0.2">
      <c r="B9" s="14"/>
      <c r="E9" s="15"/>
      <c r="F9" s="16"/>
      <c r="G9" s="15"/>
      <c r="H9" s="14"/>
      <c r="I9" s="15"/>
      <c r="J9" s="10"/>
      <c r="L9" s="16"/>
      <c r="M9" s="20"/>
      <c r="N9" s="4" t="s">
        <v>55</v>
      </c>
      <c r="O9" s="16"/>
    </row>
    <row r="10" spans="2:15" ht="11.25" x14ac:dyDescent="0.2">
      <c r="B10" s="14"/>
      <c r="C10" s="10"/>
      <c r="E10" s="17" t="s">
        <v>28</v>
      </c>
      <c r="F10" s="8"/>
      <c r="G10" s="15"/>
      <c r="H10" s="34"/>
      <c r="I10" s="17"/>
      <c r="J10" s="10"/>
      <c r="K10" s="17" t="s">
        <v>28</v>
      </c>
      <c r="L10" s="16"/>
      <c r="M10" s="20"/>
      <c r="N10" s="38">
        <f>N8/C8</f>
        <v>0.12523830100912528</v>
      </c>
      <c r="O10" s="16"/>
    </row>
    <row r="11" spans="2:15" ht="11.25" x14ac:dyDescent="0.2">
      <c r="B11" s="14"/>
      <c r="C11" s="18"/>
      <c r="D11" s="19"/>
      <c r="F11" s="16"/>
      <c r="G11" s="15"/>
      <c r="H11" s="14"/>
      <c r="I11" s="15"/>
      <c r="L11" s="16"/>
      <c r="M11" s="20"/>
      <c r="N11" s="4"/>
      <c r="O11" s="16"/>
    </row>
    <row r="12" spans="2:15" ht="12" thickBot="1" x14ac:dyDescent="0.25">
      <c r="B12" s="14"/>
      <c r="C12" s="18"/>
      <c r="D12" s="19"/>
      <c r="F12" s="16"/>
      <c r="G12" s="15"/>
      <c r="H12" s="27"/>
      <c r="I12" s="35"/>
      <c r="J12" s="35"/>
      <c r="K12" s="35"/>
      <c r="L12" s="36"/>
      <c r="M12" s="20"/>
      <c r="N12" s="4"/>
      <c r="O12" s="16"/>
    </row>
    <row r="13" spans="2:15" ht="12" thickTop="1" x14ac:dyDescent="0.2">
      <c r="B13" s="21"/>
      <c r="C13" s="2"/>
      <c r="D13" s="2"/>
      <c r="E13" s="22"/>
      <c r="F13" s="3"/>
      <c r="G13" s="15"/>
      <c r="H13" s="34"/>
      <c r="I13" s="15"/>
      <c r="K13" s="12"/>
      <c r="L13" s="16"/>
      <c r="M13" s="20"/>
      <c r="N13" s="21"/>
      <c r="O13" s="3"/>
    </row>
    <row r="14" spans="2:15" ht="11.25" x14ac:dyDescent="0.2">
      <c r="B14" s="23" t="s">
        <v>25</v>
      </c>
      <c r="C14" s="5" t="s">
        <v>44</v>
      </c>
      <c r="D14" s="6" t="s">
        <v>44</v>
      </c>
      <c r="E14" s="24" t="s">
        <v>45</v>
      </c>
      <c r="F14" s="13" t="s">
        <v>45</v>
      </c>
      <c r="G14" s="15"/>
      <c r="H14" s="23" t="s">
        <v>25</v>
      </c>
      <c r="I14" s="5" t="s">
        <v>46</v>
      </c>
      <c r="J14" s="5" t="s">
        <v>47</v>
      </c>
      <c r="K14" s="24" t="s">
        <v>48</v>
      </c>
      <c r="L14" s="32" t="s">
        <v>45</v>
      </c>
      <c r="M14" s="20"/>
      <c r="N14" s="4" t="s">
        <v>18</v>
      </c>
      <c r="O14" s="39" t="s">
        <v>18</v>
      </c>
    </row>
    <row r="15" spans="2:15" ht="11.25" x14ac:dyDescent="0.2">
      <c r="B15" s="14"/>
      <c r="C15" s="5" t="s">
        <v>14</v>
      </c>
      <c r="D15" s="6" t="s">
        <v>20</v>
      </c>
      <c r="E15" s="24" t="s">
        <v>22</v>
      </c>
      <c r="F15" s="13" t="s">
        <v>15</v>
      </c>
      <c r="G15" s="15"/>
      <c r="H15" s="34"/>
      <c r="I15" s="5" t="s">
        <v>14</v>
      </c>
      <c r="J15" s="5" t="s">
        <v>15</v>
      </c>
      <c r="K15" s="24" t="s">
        <v>22</v>
      </c>
      <c r="L15" s="32" t="s">
        <v>49</v>
      </c>
      <c r="M15" s="20"/>
      <c r="N15" s="4" t="s">
        <v>54</v>
      </c>
      <c r="O15" s="40" t="s">
        <v>51</v>
      </c>
    </row>
    <row r="16" spans="2:15" ht="11.25" x14ac:dyDescent="0.2">
      <c r="B16" s="14" t="s">
        <v>29</v>
      </c>
      <c r="C16" s="18">
        <v>681.7</v>
      </c>
      <c r="D16" s="20">
        <v>0.1628</v>
      </c>
      <c r="E16" s="25">
        <f t="shared" ref="E16:E40" si="0">D16*E$8</f>
        <v>12809.429599999999</v>
      </c>
      <c r="F16" s="26">
        <f t="shared" ref="F16:F40" si="1">E16/C16</f>
        <v>18.790420419539384</v>
      </c>
      <c r="G16" s="15"/>
      <c r="H16" s="14" t="s">
        <v>29</v>
      </c>
      <c r="I16" s="46">
        <v>823.8</v>
      </c>
      <c r="J16" s="18">
        <f>F16</f>
        <v>18.790420419539384</v>
      </c>
      <c r="K16" s="25">
        <f t="shared" ref="K16:K40" si="2">I16*J16</f>
        <v>15479.548341616544</v>
      </c>
      <c r="L16" s="37">
        <f t="shared" ref="L16:L40" si="3">K16/K$44</f>
        <v>0.17537194834196676</v>
      </c>
      <c r="M16" s="20"/>
      <c r="N16" s="41">
        <f t="shared" ref="N16:N40" si="4">(I16-C16)/C16</f>
        <v>0.20844946457385932</v>
      </c>
      <c r="O16" s="37">
        <f>L16-D16</f>
        <v>1.257194834196676E-2</v>
      </c>
    </row>
    <row r="17" spans="2:15" ht="11.25" x14ac:dyDescent="0.2">
      <c r="B17" s="14" t="s">
        <v>30</v>
      </c>
      <c r="C17" s="18">
        <v>29.8</v>
      </c>
      <c r="D17" s="20">
        <v>0.1565</v>
      </c>
      <c r="E17" s="25">
        <f t="shared" si="0"/>
        <v>12313.733</v>
      </c>
      <c r="F17" s="26">
        <f t="shared" si="1"/>
        <v>413.21251677852348</v>
      </c>
      <c r="G17" s="15"/>
      <c r="H17" s="14" t="s">
        <v>30</v>
      </c>
      <c r="I17" s="46">
        <v>33.67</v>
      </c>
      <c r="J17" s="18">
        <f>F17</f>
        <v>413.21251677852348</v>
      </c>
      <c r="K17" s="25">
        <f t="shared" si="2"/>
        <v>13912.865439932886</v>
      </c>
      <c r="L17" s="37">
        <f t="shared" si="3"/>
        <v>0.15762257821573114</v>
      </c>
      <c r="M17" s="20"/>
      <c r="N17" s="41">
        <f t="shared" si="4"/>
        <v>0.12986577181208056</v>
      </c>
      <c r="O17" s="37">
        <f t="shared" ref="O17:O40" si="5">L17-D17</f>
        <v>1.1225782157311404E-3</v>
      </c>
    </row>
    <row r="18" spans="2:15" ht="11.25" x14ac:dyDescent="0.2">
      <c r="B18" s="14" t="s">
        <v>0</v>
      </c>
      <c r="C18" s="18">
        <v>43.854999999999997</v>
      </c>
      <c r="D18" s="20">
        <v>0.12889999999999999</v>
      </c>
      <c r="E18" s="25">
        <f t="shared" si="0"/>
        <v>10142.109799999998</v>
      </c>
      <c r="F18" s="26">
        <f t="shared" si="1"/>
        <v>231.26461748945385</v>
      </c>
      <c r="G18" s="15"/>
      <c r="H18" s="14" t="s">
        <v>0</v>
      </c>
      <c r="I18" s="46">
        <v>48.73</v>
      </c>
      <c r="J18" s="18">
        <f>F18</f>
        <v>231.26461748945385</v>
      </c>
      <c r="K18" s="25">
        <f t="shared" si="2"/>
        <v>11269.524810261086</v>
      </c>
      <c r="L18" s="37">
        <f t="shared" si="3"/>
        <v>0.12767546437709737</v>
      </c>
      <c r="M18" s="20"/>
      <c r="N18" s="41">
        <f t="shared" si="4"/>
        <v>0.1111617831490138</v>
      </c>
      <c r="O18" s="37">
        <f t="shared" si="5"/>
        <v>-1.2245356229026172E-3</v>
      </c>
    </row>
    <row r="19" spans="2:15" ht="11.25" x14ac:dyDescent="0.2">
      <c r="B19" s="14" t="s">
        <v>1</v>
      </c>
      <c r="C19" s="18">
        <v>35.82</v>
      </c>
      <c r="D19" s="20">
        <v>8.4900000000000003E-2</v>
      </c>
      <c r="E19" s="25">
        <f t="shared" si="0"/>
        <v>6680.1018000000004</v>
      </c>
      <c r="F19" s="26">
        <f t="shared" si="1"/>
        <v>186.49083752093804</v>
      </c>
      <c r="G19" s="15"/>
      <c r="H19" s="14" t="s">
        <v>1</v>
      </c>
      <c r="I19" s="46">
        <v>39.159999999999997</v>
      </c>
      <c r="J19" s="18">
        <f>F19</f>
        <v>186.49083752093804</v>
      </c>
      <c r="K19" s="25">
        <f t="shared" si="2"/>
        <v>7302.981197319933</v>
      </c>
      <c r="L19" s="37">
        <f t="shared" si="3"/>
        <v>8.2737429608039662E-2</v>
      </c>
      <c r="M19" s="20"/>
      <c r="N19" s="41">
        <f t="shared" si="4"/>
        <v>9.3243997766610728E-2</v>
      </c>
      <c r="O19" s="37">
        <f t="shared" si="5"/>
        <v>-2.1625703919603417E-3</v>
      </c>
    </row>
    <row r="20" spans="2:15" ht="11.25" x14ac:dyDescent="0.2">
      <c r="B20" s="14" t="s">
        <v>3</v>
      </c>
      <c r="C20" s="18">
        <v>13.526</v>
      </c>
      <c r="D20" s="20">
        <v>6.0199999999999997E-2</v>
      </c>
      <c r="E20" s="25">
        <f t="shared" si="0"/>
        <v>4736.6563999999998</v>
      </c>
      <c r="F20" s="26">
        <f t="shared" si="1"/>
        <v>350.1889989649564</v>
      </c>
      <c r="G20" s="15"/>
      <c r="H20" s="14" t="s">
        <v>3</v>
      </c>
      <c r="I20" s="46">
        <v>16.024000000000001</v>
      </c>
      <c r="J20" s="18">
        <f t="shared" ref="J20:J40" si="6">F20</f>
        <v>350.1889989649564</v>
      </c>
      <c r="K20" s="25">
        <f t="shared" si="2"/>
        <v>5611.4285194144613</v>
      </c>
      <c r="L20" s="37">
        <f t="shared" si="3"/>
        <v>6.3573376348823291E-2</v>
      </c>
      <c r="M20" s="20"/>
      <c r="N20" s="41">
        <f t="shared" si="4"/>
        <v>0.18468135442850814</v>
      </c>
      <c r="O20" s="37">
        <f t="shared" si="5"/>
        <v>3.373376348823294E-3</v>
      </c>
    </row>
    <row r="21" spans="2:15" ht="11.25" x14ac:dyDescent="0.2">
      <c r="B21" s="14" t="s">
        <v>2</v>
      </c>
      <c r="C21" s="18">
        <v>26.984999999999999</v>
      </c>
      <c r="D21" s="20">
        <v>5.1499999999999997E-2</v>
      </c>
      <c r="E21" s="25">
        <f t="shared" si="0"/>
        <v>4052.1229999999996</v>
      </c>
      <c r="F21" s="26">
        <f t="shared" si="1"/>
        <v>150.16205299240318</v>
      </c>
      <c r="G21" s="15"/>
      <c r="H21" s="14" t="s">
        <v>2</v>
      </c>
      <c r="I21" s="46">
        <v>33.479999999999997</v>
      </c>
      <c r="J21" s="18">
        <f>F21</f>
        <v>150.16205299240318</v>
      </c>
      <c r="K21" s="25">
        <f t="shared" si="2"/>
        <v>5027.4255341856579</v>
      </c>
      <c r="L21" s="37">
        <f t="shared" si="3"/>
        <v>5.6957050142344028E-2</v>
      </c>
      <c r="M21" s="20"/>
      <c r="N21" s="41">
        <f t="shared" si="4"/>
        <v>0.24068927181767641</v>
      </c>
      <c r="O21" s="37">
        <f t="shared" si="5"/>
        <v>5.4570501423440304E-3</v>
      </c>
    </row>
    <row r="22" spans="2:15" ht="11.25" x14ac:dyDescent="0.2">
      <c r="B22" s="14" t="s">
        <v>4</v>
      </c>
      <c r="C22" s="18">
        <v>1166.5999999999999</v>
      </c>
      <c r="D22" s="20">
        <v>4.1000000000000002E-2</v>
      </c>
      <c r="E22" s="25">
        <f t="shared" si="0"/>
        <v>3225.962</v>
      </c>
      <c r="F22" s="26">
        <f t="shared" si="1"/>
        <v>2.7652683010457744</v>
      </c>
      <c r="G22" s="15"/>
      <c r="H22" s="14" t="s">
        <v>4</v>
      </c>
      <c r="I22" s="46">
        <v>1135.4000000000001</v>
      </c>
      <c r="J22" s="18">
        <f t="shared" si="6"/>
        <v>2.7652683010457744</v>
      </c>
      <c r="K22" s="25">
        <f t="shared" si="2"/>
        <v>3139.6856290073724</v>
      </c>
      <c r="L22" s="37">
        <f t="shared" si="3"/>
        <v>3.5570339249497464E-2</v>
      </c>
      <c r="M22" s="20"/>
      <c r="N22" s="41">
        <f t="shared" si="4"/>
        <v>-2.6744385393450899E-2</v>
      </c>
      <c r="O22" s="37">
        <f t="shared" si="5"/>
        <v>-5.4296607505025379E-3</v>
      </c>
    </row>
    <row r="23" spans="2:15" ht="11.25" x14ac:dyDescent="0.2">
      <c r="B23" s="14" t="s">
        <v>5</v>
      </c>
      <c r="C23" s="18">
        <v>128.69999999999999</v>
      </c>
      <c r="D23" s="20">
        <v>3.9600000000000003E-2</v>
      </c>
      <c r="E23" s="25">
        <f t="shared" si="0"/>
        <v>3115.8072000000002</v>
      </c>
      <c r="F23" s="26">
        <f t="shared" si="1"/>
        <v>24.209846153846158</v>
      </c>
      <c r="G23" s="15"/>
      <c r="H23" s="14" t="s">
        <v>5</v>
      </c>
      <c r="I23" s="46">
        <v>142.35</v>
      </c>
      <c r="J23" s="18">
        <f>F23</f>
        <v>24.209846153846158</v>
      </c>
      <c r="K23" s="25">
        <f t="shared" si="2"/>
        <v>3446.2716000000005</v>
      </c>
      <c r="L23" s="37">
        <f t="shared" si="3"/>
        <v>3.9043733813778139E-2</v>
      </c>
      <c r="M23" s="20"/>
      <c r="N23" s="41">
        <f t="shared" si="4"/>
        <v>0.10606060606060612</v>
      </c>
      <c r="O23" s="37">
        <f t="shared" si="5"/>
        <v>-5.5626618622186402E-4</v>
      </c>
    </row>
    <row r="24" spans="2:15" ht="11.25" x14ac:dyDescent="0.2">
      <c r="B24" s="14" t="s">
        <v>32</v>
      </c>
      <c r="C24" s="18">
        <v>26.015000000000001</v>
      </c>
      <c r="D24" s="20">
        <v>3.09E-2</v>
      </c>
      <c r="E24" s="25">
        <f t="shared" si="0"/>
        <v>2431.2737999999999</v>
      </c>
      <c r="F24" s="26">
        <f t="shared" si="1"/>
        <v>93.456613492216022</v>
      </c>
      <c r="G24" s="15"/>
      <c r="H24" s="14" t="s">
        <v>32</v>
      </c>
      <c r="I24" s="46">
        <v>28.19</v>
      </c>
      <c r="J24" s="18">
        <f t="shared" si="6"/>
        <v>93.456613492216022</v>
      </c>
      <c r="K24" s="25">
        <f t="shared" si="2"/>
        <v>2634.5419343455696</v>
      </c>
      <c r="L24" s="37">
        <f t="shared" si="3"/>
        <v>2.9847431063130536E-2</v>
      </c>
      <c r="M24" s="20"/>
      <c r="N24" s="41">
        <f t="shared" si="4"/>
        <v>8.3605612146838384E-2</v>
      </c>
      <c r="O24" s="37">
        <f t="shared" si="5"/>
        <v>-1.0525689368694642E-3</v>
      </c>
    </row>
    <row r="25" spans="2:15" ht="11.25" x14ac:dyDescent="0.2">
      <c r="B25" s="14" t="s">
        <v>33</v>
      </c>
      <c r="C25" s="18">
        <v>91.94</v>
      </c>
      <c r="D25" s="20">
        <v>2.8500000000000001E-2</v>
      </c>
      <c r="E25" s="25">
        <f t="shared" si="0"/>
        <v>2242.4369999999999</v>
      </c>
      <c r="F25" s="26">
        <f t="shared" si="1"/>
        <v>24.390221883837285</v>
      </c>
      <c r="G25" s="15"/>
      <c r="H25" s="14" t="s">
        <v>33</v>
      </c>
      <c r="I25" s="46">
        <v>90.38</v>
      </c>
      <c r="J25" s="18">
        <f>F25</f>
        <v>24.390221883837285</v>
      </c>
      <c r="K25" s="25">
        <f t="shared" si="2"/>
        <v>2204.3882538612138</v>
      </c>
      <c r="L25" s="37">
        <f t="shared" si="3"/>
        <v>2.4974104828527275E-2</v>
      </c>
      <c r="M25" s="20"/>
      <c r="N25" s="41">
        <f t="shared" si="4"/>
        <v>-1.6967587557102485E-2</v>
      </c>
      <c r="O25" s="37">
        <f t="shared" si="5"/>
        <v>-3.525895171472726E-3</v>
      </c>
    </row>
    <row r="26" spans="2:15" ht="11.25" x14ac:dyDescent="0.2">
      <c r="B26" s="14" t="s">
        <v>31</v>
      </c>
      <c r="C26" s="18">
        <v>92</v>
      </c>
      <c r="D26" s="20">
        <v>2.7699999999999999E-2</v>
      </c>
      <c r="E26" s="25">
        <f t="shared" si="0"/>
        <v>2179.4913999999999</v>
      </c>
      <c r="F26" s="26">
        <f t="shared" si="1"/>
        <v>23.690123913043475</v>
      </c>
      <c r="G26" s="15"/>
      <c r="H26" s="14" t="s">
        <v>31</v>
      </c>
      <c r="I26" s="46">
        <v>103.7</v>
      </c>
      <c r="J26" s="18">
        <f>F26</f>
        <v>23.690123913043475</v>
      </c>
      <c r="K26" s="25">
        <f t="shared" si="2"/>
        <v>2456.6658497826083</v>
      </c>
      <c r="L26" s="37">
        <f t="shared" si="3"/>
        <v>2.7832225268696532E-2</v>
      </c>
      <c r="M26" s="20"/>
      <c r="N26" s="41">
        <f t="shared" si="4"/>
        <v>0.1271739130434783</v>
      </c>
      <c r="O26" s="37">
        <f t="shared" si="5"/>
        <v>1.3222526869653348E-4</v>
      </c>
    </row>
    <row r="27" spans="2:15" ht="11.25" x14ac:dyDescent="0.2">
      <c r="B27" s="14" t="s">
        <v>7</v>
      </c>
      <c r="C27" s="18">
        <v>469.95</v>
      </c>
      <c r="D27" s="20">
        <v>2.63E-2</v>
      </c>
      <c r="E27" s="25">
        <f t="shared" si="0"/>
        <v>2069.3366000000001</v>
      </c>
      <c r="F27" s="26">
        <f t="shared" si="1"/>
        <v>4.4033122672624749</v>
      </c>
      <c r="G27" s="15"/>
      <c r="H27" s="14" t="s">
        <v>7</v>
      </c>
      <c r="I27" s="46">
        <v>586.20000000000005</v>
      </c>
      <c r="J27" s="18">
        <f>F27</f>
        <v>4.4033122672624749</v>
      </c>
      <c r="K27" s="25">
        <f t="shared" si="2"/>
        <v>2581.2216510692629</v>
      </c>
      <c r="L27" s="37">
        <f t="shared" si="3"/>
        <v>2.9243351295559297E-2</v>
      </c>
      <c r="M27" s="20"/>
      <c r="N27" s="41">
        <f t="shared" si="4"/>
        <v>0.24736674114267487</v>
      </c>
      <c r="O27" s="37">
        <f t="shared" si="5"/>
        <v>2.9433512955592961E-3</v>
      </c>
    </row>
    <row r="28" spans="2:15" ht="11.25" x14ac:dyDescent="0.2">
      <c r="B28" s="14" t="s">
        <v>35</v>
      </c>
      <c r="C28" s="18">
        <v>25.81</v>
      </c>
      <c r="D28" s="20">
        <v>2.24E-2</v>
      </c>
      <c r="E28" s="25">
        <f t="shared" si="0"/>
        <v>1762.4767999999999</v>
      </c>
      <c r="F28" s="26">
        <f t="shared" si="1"/>
        <v>68.286586594343277</v>
      </c>
      <c r="G28" s="15"/>
      <c r="H28" s="14" t="s">
        <v>35</v>
      </c>
      <c r="I28" s="46">
        <v>28.64</v>
      </c>
      <c r="J28" s="18">
        <f>F28</f>
        <v>68.286586594343277</v>
      </c>
      <c r="K28" s="25">
        <f t="shared" si="2"/>
        <v>1955.7278400619914</v>
      </c>
      <c r="L28" s="37">
        <f t="shared" si="3"/>
        <v>2.2156964413244638E-2</v>
      </c>
      <c r="M28" s="20"/>
      <c r="N28" s="41">
        <f t="shared" si="4"/>
        <v>0.10964742347927167</v>
      </c>
      <c r="O28" s="37">
        <f t="shared" si="5"/>
        <v>-2.4303558675536213E-4</v>
      </c>
    </row>
    <row r="29" spans="2:15" ht="11.25" x14ac:dyDescent="0.2">
      <c r="B29" s="14" t="s">
        <v>43</v>
      </c>
      <c r="C29" s="18">
        <v>21.085000000000001</v>
      </c>
      <c r="D29" s="20">
        <v>1.9900000000000001E-2</v>
      </c>
      <c r="E29" s="25">
        <f t="shared" si="0"/>
        <v>1565.7718</v>
      </c>
      <c r="F29" s="26">
        <f t="shared" si="1"/>
        <v>74.259985771875733</v>
      </c>
      <c r="G29" s="15"/>
      <c r="H29" s="14" t="s">
        <v>6</v>
      </c>
      <c r="I29" s="46">
        <v>24.93</v>
      </c>
      <c r="J29" s="18">
        <f t="shared" si="6"/>
        <v>74.259985771875733</v>
      </c>
      <c r="K29" s="25">
        <f t="shared" si="2"/>
        <v>1851.3014452928621</v>
      </c>
      <c r="L29" s="37">
        <f t="shared" si="3"/>
        <v>2.0973889823157656E-2</v>
      </c>
      <c r="M29" s="20"/>
      <c r="N29" s="41">
        <f t="shared" si="4"/>
        <v>0.18235712591889963</v>
      </c>
      <c r="O29" s="37">
        <f t="shared" si="5"/>
        <v>1.0738898231576546E-3</v>
      </c>
    </row>
    <row r="30" spans="2:15" ht="11.25" x14ac:dyDescent="0.2">
      <c r="B30" s="14" t="s">
        <v>36</v>
      </c>
      <c r="C30" s="18">
        <v>74.819999999999993</v>
      </c>
      <c r="D30" s="20">
        <v>1.5599999999999999E-2</v>
      </c>
      <c r="E30" s="25">
        <f t="shared" si="0"/>
        <v>1227.4392</v>
      </c>
      <c r="F30" s="26">
        <f t="shared" si="1"/>
        <v>16.40522854851644</v>
      </c>
      <c r="G30" s="15"/>
      <c r="H30" s="14" t="s">
        <v>36</v>
      </c>
      <c r="I30" s="46">
        <v>62.68</v>
      </c>
      <c r="J30" s="18">
        <f>F30</f>
        <v>16.40522854851644</v>
      </c>
      <c r="K30" s="25">
        <f t="shared" si="2"/>
        <v>1028.2797254210104</v>
      </c>
      <c r="L30" s="37">
        <f t="shared" si="3"/>
        <v>1.164965636644622E-2</v>
      </c>
      <c r="M30" s="20"/>
      <c r="N30" s="41">
        <f t="shared" si="4"/>
        <v>-0.16225608126169466</v>
      </c>
      <c r="O30" s="37">
        <f t="shared" si="5"/>
        <v>-3.9503436335537791E-3</v>
      </c>
    </row>
    <row r="31" spans="2:15" ht="11.25" x14ac:dyDescent="0.2">
      <c r="B31" s="14" t="s">
        <v>34</v>
      </c>
      <c r="C31" s="18">
        <v>25.675000000000001</v>
      </c>
      <c r="D31" s="20">
        <v>1.4800000000000001E-2</v>
      </c>
      <c r="E31" s="25">
        <f t="shared" si="0"/>
        <v>1164.4936</v>
      </c>
      <c r="F31" s="26">
        <f t="shared" si="1"/>
        <v>45.355154819863678</v>
      </c>
      <c r="G31" s="15"/>
      <c r="H31" s="14" t="s">
        <v>34</v>
      </c>
      <c r="I31" s="46">
        <v>24.44</v>
      </c>
      <c r="J31" s="18">
        <f t="shared" si="6"/>
        <v>45.355154819863678</v>
      </c>
      <c r="K31" s="25">
        <f t="shared" si="2"/>
        <v>1108.4799837974683</v>
      </c>
      <c r="L31" s="37">
        <f t="shared" si="3"/>
        <v>1.2558266569962E-2</v>
      </c>
      <c r="M31" s="20"/>
      <c r="N31" s="41">
        <f t="shared" si="4"/>
        <v>-4.8101265822784789E-2</v>
      </c>
      <c r="O31" s="37">
        <f t="shared" si="5"/>
        <v>-2.241733430038001E-3</v>
      </c>
    </row>
    <row r="32" spans="2:15" ht="11.25" x14ac:dyDescent="0.2">
      <c r="B32" s="14" t="s">
        <v>10</v>
      </c>
      <c r="C32" s="18">
        <v>136.44999999999999</v>
      </c>
      <c r="D32" s="20">
        <v>1.32E-2</v>
      </c>
      <c r="E32" s="25">
        <f t="shared" si="0"/>
        <v>1038.6024</v>
      </c>
      <c r="F32" s="26">
        <f t="shared" si="1"/>
        <v>7.6115969219494328</v>
      </c>
      <c r="G32" s="15"/>
      <c r="H32" s="14" t="s">
        <v>10</v>
      </c>
      <c r="I32" s="46">
        <v>122.8</v>
      </c>
      <c r="J32" s="18">
        <f>F32</f>
        <v>7.6115969219494328</v>
      </c>
      <c r="K32" s="25">
        <f t="shared" si="2"/>
        <v>934.70410201539028</v>
      </c>
      <c r="L32" s="37">
        <f t="shared" si="3"/>
        <v>1.0589513070802494E-2</v>
      </c>
      <c r="M32" s="20"/>
      <c r="N32" s="41">
        <f t="shared" si="4"/>
        <v>-0.10003664345914248</v>
      </c>
      <c r="O32" s="37">
        <f t="shared" si="5"/>
        <v>-2.6104869291975058E-3</v>
      </c>
    </row>
    <row r="33" spans="2:15" ht="11.25" x14ac:dyDescent="0.2">
      <c r="B33" s="14" t="s">
        <v>38</v>
      </c>
      <c r="C33" s="18">
        <v>3.1179999999999999</v>
      </c>
      <c r="D33" s="20">
        <v>1.2E-2</v>
      </c>
      <c r="E33" s="25">
        <f t="shared" si="0"/>
        <v>944.18399999999997</v>
      </c>
      <c r="F33" s="26">
        <f t="shared" si="1"/>
        <v>302.81719050673507</v>
      </c>
      <c r="G33" s="15"/>
      <c r="H33" s="14" t="s">
        <v>38</v>
      </c>
      <c r="I33" s="46">
        <v>3.355</v>
      </c>
      <c r="J33" s="18">
        <f>F33</f>
        <v>302.81719050673507</v>
      </c>
      <c r="K33" s="25">
        <f t="shared" si="2"/>
        <v>1015.9516741500962</v>
      </c>
      <c r="L33" s="37">
        <f t="shared" si="3"/>
        <v>1.1509988572339631E-2</v>
      </c>
      <c r="M33" s="20"/>
      <c r="N33" s="41">
        <f t="shared" si="4"/>
        <v>7.6010262989095606E-2</v>
      </c>
      <c r="O33" s="37">
        <f t="shared" si="5"/>
        <v>-4.9001142766036919E-4</v>
      </c>
    </row>
    <row r="34" spans="2:15" ht="11.25" x14ac:dyDescent="0.2">
      <c r="B34" s="14" t="s">
        <v>37</v>
      </c>
      <c r="C34" s="18">
        <v>35.75</v>
      </c>
      <c r="D34" s="20">
        <v>1.1299999999999999E-2</v>
      </c>
      <c r="E34" s="25">
        <f t="shared" si="0"/>
        <v>889.10659999999996</v>
      </c>
      <c r="F34" s="26">
        <f t="shared" si="1"/>
        <v>24.870114685314682</v>
      </c>
      <c r="G34" s="15"/>
      <c r="H34" s="14" t="s">
        <v>37</v>
      </c>
      <c r="I34" s="46">
        <v>43.45</v>
      </c>
      <c r="J34" s="18">
        <f t="shared" si="6"/>
        <v>24.870114685314682</v>
      </c>
      <c r="K34" s="25">
        <f t="shared" si="2"/>
        <v>1080.606483076923</v>
      </c>
      <c r="L34" s="37">
        <f t="shared" si="3"/>
        <v>1.2242480216213467E-2</v>
      </c>
      <c r="M34" s="20"/>
      <c r="N34" s="41">
        <f t="shared" si="4"/>
        <v>0.21538461538461545</v>
      </c>
      <c r="O34" s="37">
        <f t="shared" si="5"/>
        <v>9.4248021621346802E-4</v>
      </c>
    </row>
    <row r="35" spans="2:15" ht="11.25" x14ac:dyDescent="0.2">
      <c r="B35" s="14" t="s">
        <v>9</v>
      </c>
      <c r="C35" s="18">
        <v>157.55000000000001</v>
      </c>
      <c r="D35" s="20">
        <v>1.0699999999999999E-2</v>
      </c>
      <c r="E35" s="25">
        <f t="shared" si="0"/>
        <v>841.89739999999995</v>
      </c>
      <c r="F35" s="26">
        <f t="shared" si="1"/>
        <v>5.3436839098698821</v>
      </c>
      <c r="G35" s="15"/>
      <c r="H35" s="14" t="s">
        <v>9</v>
      </c>
      <c r="I35" s="46">
        <v>140.85</v>
      </c>
      <c r="J35" s="18">
        <f>F35</f>
        <v>5.3436839098698821</v>
      </c>
      <c r="K35" s="25">
        <f t="shared" si="2"/>
        <v>752.65787870517283</v>
      </c>
      <c r="L35" s="37">
        <f t="shared" si="3"/>
        <v>8.5270626578031975E-3</v>
      </c>
      <c r="M35" s="20"/>
      <c r="N35" s="41">
        <f t="shared" si="4"/>
        <v>-0.10599809584258975</v>
      </c>
      <c r="O35" s="37">
        <f t="shared" si="5"/>
        <v>-2.1729373421968019E-3</v>
      </c>
    </row>
    <row r="36" spans="2:15" ht="11.25" x14ac:dyDescent="0.2">
      <c r="B36" s="14" t="s">
        <v>42</v>
      </c>
      <c r="C36" s="18">
        <v>90.5</v>
      </c>
      <c r="D36" s="20">
        <v>1.01E-2</v>
      </c>
      <c r="E36" s="25">
        <f t="shared" si="0"/>
        <v>794.68819999999994</v>
      </c>
      <c r="F36" s="26">
        <f t="shared" si="1"/>
        <v>8.7810850828729272</v>
      </c>
      <c r="G36" s="15"/>
      <c r="H36" s="14" t="s">
        <v>42</v>
      </c>
      <c r="I36" s="46">
        <v>102.8</v>
      </c>
      <c r="J36" s="18">
        <f>F36</f>
        <v>8.7810850828729272</v>
      </c>
      <c r="K36" s="25">
        <f t="shared" si="2"/>
        <v>902.69554651933686</v>
      </c>
      <c r="L36" s="37">
        <f t="shared" si="3"/>
        <v>1.022687957419954E-2</v>
      </c>
      <c r="M36" s="20"/>
      <c r="N36" s="41">
        <f t="shared" si="4"/>
        <v>0.13591160220994472</v>
      </c>
      <c r="O36" s="37">
        <f t="shared" si="5"/>
        <v>1.2687957419954023E-4</v>
      </c>
    </row>
    <row r="37" spans="2:15" ht="11.25" x14ac:dyDescent="0.2">
      <c r="B37" s="14" t="s">
        <v>8</v>
      </c>
      <c r="C37" s="18">
        <v>5.2480000000000002</v>
      </c>
      <c r="D37" s="20">
        <v>8.8999999999999999E-3</v>
      </c>
      <c r="E37" s="25">
        <f t="shared" si="0"/>
        <v>700.26980000000003</v>
      </c>
      <c r="F37" s="26">
        <f t="shared" si="1"/>
        <v>133.43555640243903</v>
      </c>
      <c r="G37" s="15"/>
      <c r="H37" s="14" t="s">
        <v>8</v>
      </c>
      <c r="I37" s="46">
        <v>5.8860000000000001</v>
      </c>
      <c r="J37" s="18">
        <f t="shared" si="6"/>
        <v>133.43555640243903</v>
      </c>
      <c r="K37" s="25">
        <f t="shared" si="2"/>
        <v>785.40168498475612</v>
      </c>
      <c r="L37" s="37">
        <f t="shared" si="3"/>
        <v>8.8980260074213672E-3</v>
      </c>
      <c r="M37" s="20"/>
      <c r="N37" s="41">
        <f t="shared" si="4"/>
        <v>0.12157012195121948</v>
      </c>
      <c r="O37" s="37">
        <f t="shared" si="5"/>
        <v>-1.9739925786327328E-6</v>
      </c>
    </row>
    <row r="38" spans="2:15" ht="11.25" x14ac:dyDescent="0.2">
      <c r="B38" s="14" t="s">
        <v>39</v>
      </c>
      <c r="C38" s="18">
        <v>42.7</v>
      </c>
      <c r="D38" s="20">
        <v>7.4999999999999997E-3</v>
      </c>
      <c r="E38" s="25">
        <f t="shared" si="0"/>
        <v>590.11500000000001</v>
      </c>
      <c r="F38" s="26">
        <f t="shared" si="1"/>
        <v>13.820023419203746</v>
      </c>
      <c r="G38" s="15"/>
      <c r="H38" s="14" t="s">
        <v>39</v>
      </c>
      <c r="I38" s="46">
        <v>46.96</v>
      </c>
      <c r="J38" s="18">
        <f t="shared" si="6"/>
        <v>13.820023419203746</v>
      </c>
      <c r="K38" s="25">
        <f t="shared" si="2"/>
        <v>648.98829976580794</v>
      </c>
      <c r="L38" s="37">
        <f t="shared" si="3"/>
        <v>7.3525622369150058E-3</v>
      </c>
      <c r="M38" s="20"/>
      <c r="N38" s="41">
        <f t="shared" si="4"/>
        <v>9.9765807962529221E-2</v>
      </c>
      <c r="O38" s="37">
        <f t="shared" si="5"/>
        <v>-1.4743776308499389E-4</v>
      </c>
    </row>
    <row r="39" spans="2:15" ht="11.25" x14ac:dyDescent="0.2">
      <c r="B39" s="14" t="s">
        <v>40</v>
      </c>
      <c r="C39" s="18">
        <v>56.72</v>
      </c>
      <c r="D39" s="20">
        <v>7.4999999999999997E-3</v>
      </c>
      <c r="E39" s="25">
        <f t="shared" si="0"/>
        <v>590.11500000000001</v>
      </c>
      <c r="F39" s="26">
        <f t="shared" si="1"/>
        <v>10.404002115655853</v>
      </c>
      <c r="G39" s="15"/>
      <c r="H39" s="14" t="s">
        <v>40</v>
      </c>
      <c r="I39" s="46">
        <v>47.12</v>
      </c>
      <c r="J39" s="18">
        <f t="shared" si="6"/>
        <v>10.404002115655853</v>
      </c>
      <c r="K39" s="25">
        <f t="shared" si="2"/>
        <v>490.23657968970377</v>
      </c>
      <c r="L39" s="37">
        <f t="shared" si="3"/>
        <v>5.5540214889568855E-3</v>
      </c>
      <c r="M39" s="20"/>
      <c r="N39" s="41">
        <f t="shared" si="4"/>
        <v>-0.16925246826516224</v>
      </c>
      <c r="O39" s="37">
        <f t="shared" si="5"/>
        <v>-1.9459785110431142E-3</v>
      </c>
    </row>
    <row r="40" spans="2:15" ht="11.25" x14ac:dyDescent="0.2">
      <c r="B40" s="14" t="s">
        <v>41</v>
      </c>
      <c r="C40" s="18">
        <v>13.59</v>
      </c>
      <c r="D40" s="20">
        <v>7.1000000000000004E-3</v>
      </c>
      <c r="E40" s="25">
        <f t="shared" si="0"/>
        <v>558.6422</v>
      </c>
      <c r="F40" s="26">
        <f t="shared" si="1"/>
        <v>41.106857983811629</v>
      </c>
      <c r="G40" s="15"/>
      <c r="H40" s="14" t="s">
        <v>41</v>
      </c>
      <c r="I40" s="46">
        <v>15.7</v>
      </c>
      <c r="J40" s="18">
        <f t="shared" si="6"/>
        <v>41.106857983811629</v>
      </c>
      <c r="K40" s="25">
        <f t="shared" si="2"/>
        <v>645.3776703458426</v>
      </c>
      <c r="L40" s="37">
        <f t="shared" si="3"/>
        <v>7.3116564493463992E-3</v>
      </c>
      <c r="M40" s="20"/>
      <c r="N40" s="41">
        <f t="shared" si="4"/>
        <v>0.15526122148638702</v>
      </c>
      <c r="O40" s="37">
        <f t="shared" si="5"/>
        <v>2.116564493463988E-4</v>
      </c>
    </row>
    <row r="41" spans="2:15" x14ac:dyDescent="0.25">
      <c r="B41" s="14"/>
      <c r="F41" s="16"/>
      <c r="H41" s="14"/>
      <c r="L41" s="37"/>
      <c r="N41" s="42"/>
      <c r="O41" s="16"/>
    </row>
    <row r="42" spans="2:15" ht="11.25" x14ac:dyDescent="0.2">
      <c r="B42" s="14"/>
      <c r="C42" s="18"/>
      <c r="D42" s="20"/>
      <c r="E42" s="24" t="s">
        <v>19</v>
      </c>
      <c r="F42" s="26"/>
      <c r="G42" s="15"/>
      <c r="H42" s="14"/>
      <c r="I42" s="15"/>
      <c r="J42" s="18"/>
      <c r="K42" s="24" t="s">
        <v>19</v>
      </c>
      <c r="L42" s="37"/>
      <c r="M42" s="20"/>
      <c r="N42" s="41"/>
      <c r="O42" s="39" t="s">
        <v>19</v>
      </c>
    </row>
    <row r="43" spans="2:15" ht="11.25" x14ac:dyDescent="0.2">
      <c r="B43" s="14"/>
      <c r="C43" s="18"/>
      <c r="D43" s="20"/>
      <c r="E43" s="24" t="s">
        <v>27</v>
      </c>
      <c r="F43" s="26"/>
      <c r="G43" s="15"/>
      <c r="H43" s="14"/>
      <c r="I43" s="15"/>
      <c r="J43" s="18"/>
      <c r="K43" s="24" t="s">
        <v>27</v>
      </c>
      <c r="L43" s="37"/>
      <c r="M43" s="20"/>
      <c r="N43" s="41"/>
      <c r="O43" s="39" t="s">
        <v>52</v>
      </c>
    </row>
    <row r="44" spans="2:15" ht="11.25" x14ac:dyDescent="0.2">
      <c r="B44" s="14"/>
      <c r="C44" s="18"/>
      <c r="D44" s="20"/>
      <c r="E44" s="12">
        <f>SUM(E16:E40)</f>
        <v>78666.26360000002</v>
      </c>
      <c r="F44" s="26"/>
      <c r="G44" s="15"/>
      <c r="H44" s="14"/>
      <c r="I44" s="15"/>
      <c r="J44" s="18"/>
      <c r="K44" s="12">
        <f>SUM(K16:K40)</f>
        <v>88266.957674622958</v>
      </c>
      <c r="L44" s="37"/>
      <c r="M44" s="20"/>
      <c r="N44" s="43" t="s">
        <v>57</v>
      </c>
      <c r="O44" s="33">
        <f>SUM(O16:O40)</f>
        <v>2.0000000000000486E-4</v>
      </c>
    </row>
    <row r="45" spans="2:15" ht="11.25" x14ac:dyDescent="0.2">
      <c r="B45" s="14"/>
      <c r="C45" s="17" t="s">
        <v>50</v>
      </c>
      <c r="E45" s="12">
        <f>E44-E8</f>
        <v>-15.736399999979767</v>
      </c>
      <c r="F45" s="16"/>
      <c r="G45" s="15"/>
      <c r="H45" s="14"/>
      <c r="I45" s="17" t="s">
        <v>50</v>
      </c>
      <c r="K45" s="12">
        <f>K44-K8</f>
        <v>-269.04232537704229</v>
      </c>
      <c r="L45" s="37"/>
      <c r="M45" s="20"/>
      <c r="N45" s="41"/>
      <c r="O45" s="16"/>
    </row>
    <row r="46" spans="2:15" ht="12" thickBot="1" x14ac:dyDescent="0.25">
      <c r="B46" s="27"/>
      <c r="C46" s="28"/>
      <c r="D46" s="29" t="s">
        <v>26</v>
      </c>
      <c r="E46" s="29">
        <f>E45/E8</f>
        <v>-1.9999999999974286E-4</v>
      </c>
      <c r="F46" s="30"/>
      <c r="G46" s="15"/>
      <c r="H46" s="27"/>
      <c r="I46" s="28"/>
      <c r="J46" s="29" t="s">
        <v>26</v>
      </c>
      <c r="K46" s="29">
        <f>K45/K8</f>
        <v>-3.03879015741667E-3</v>
      </c>
      <c r="L46" s="36"/>
      <c r="M46" s="20"/>
      <c r="N46" s="27"/>
      <c r="O46" s="36"/>
    </row>
    <row r="47" spans="2:15" ht="12" thickTop="1" x14ac:dyDescent="0.2">
      <c r="G47" s="15"/>
    </row>
    <row r="48" spans="2:15" ht="11.25" x14ac:dyDescent="0.2">
      <c r="B48" s="17" t="s">
        <v>13</v>
      </c>
      <c r="G48" s="15"/>
    </row>
    <row r="49" spans="2:7" x14ac:dyDescent="0.25">
      <c r="B49" s="49" t="s">
        <v>12</v>
      </c>
      <c r="G49" s="15"/>
    </row>
  </sheetData>
  <sheetProtection algorithmName="SHA-512" hashValue="x5MxMy+33OQ4VEhQOt19swt7o4omspRNusg/qQaV5OSFayrJETlrkDx3ueRWvN19ezuHTgZq2Cubc0Z4uKwhiA==" saltValue="6dAKMSMU6FHOGlWIKk4iEA==" spinCount="100000" sheet="1" objects="1" scenarios="1"/>
  <hyperlinks>
    <hyperlink ref="B49" r:id="rId1" xr:uid="{0FF51DC0-AA02-4739-9F36-1869295E608B}"/>
  </hyperlinks>
  <pageMargins left="0.7" right="0.7" top="0.75" bottom="0.75" header="0.3" footer="0.3"/>
  <pageSetup paperSize="9" orientation="portrait" horizontalDpi="1200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AEX composition sheeet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COMPOSITION AEX BASED ON EURONEXT DATA DEC2023</dc:title>
  <dc:creator>BOFEMM</dc:creator>
  <cp:lastModifiedBy>c.f. geldof</cp:lastModifiedBy>
  <dcterms:created xsi:type="dcterms:W3CDTF">2024-05-03T10:26:59Z</dcterms:created>
  <dcterms:modified xsi:type="dcterms:W3CDTF">2024-05-03T15:47:51Z</dcterms:modified>
</cp:coreProperties>
</file>